
<file path=[Content_Types].xml><?xml version="1.0" encoding="utf-8"?>
<Types xmlns="http://schemas.openxmlformats.org/package/2006/content-types"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charts/chart2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24800" windowHeight="16380" tabRatio="500"/>
  </bookViews>
  <sheets>
    <sheet name="Sheet1" sheetId="1" r:id="rId1"/>
  </sheets>
  <calcPr calcId="130404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13" i="1"/>
  <c r="I13"/>
  <c r="F14"/>
  <c r="I14"/>
  <c r="F15"/>
  <c r="I15"/>
  <c r="F16"/>
  <c r="I16"/>
  <c r="F17"/>
  <c r="I17"/>
  <c r="F18"/>
  <c r="I18"/>
  <c r="F19"/>
  <c r="I19"/>
  <c r="F20"/>
  <c r="I20"/>
  <c r="F21"/>
  <c r="I21"/>
  <c r="F22"/>
  <c r="I22"/>
  <c r="F23"/>
  <c r="I23"/>
  <c r="F24"/>
  <c r="I24"/>
  <c r="F25"/>
  <c r="I25"/>
  <c r="F12"/>
  <c r="I12"/>
  <c r="G13"/>
  <c r="G14"/>
  <c r="G15"/>
  <c r="G16"/>
  <c r="G17"/>
  <c r="G18"/>
  <c r="G19"/>
  <c r="G20"/>
  <c r="G21"/>
  <c r="G22"/>
  <c r="G23"/>
  <c r="G24"/>
  <c r="G25"/>
  <c r="G12"/>
  <c r="H25"/>
  <c r="H24"/>
  <c r="H23"/>
  <c r="H22"/>
  <c r="H21"/>
  <c r="H19"/>
  <c r="H18"/>
  <c r="H17"/>
  <c r="H16"/>
  <c r="H15"/>
  <c r="H14"/>
  <c r="H13"/>
  <c r="H12"/>
  <c r="H20"/>
</calcChain>
</file>

<file path=xl/sharedStrings.xml><?xml version="1.0" encoding="utf-8"?>
<sst xmlns="http://schemas.openxmlformats.org/spreadsheetml/2006/main" count="22" uniqueCount="22">
  <si>
    <t>Probe calibration: Vout channel is reading 3.2% low. Use Vout (corrected) column</t>
    <phoneticPr fontId="3" type="noConversion"/>
  </si>
  <si>
    <t>See http://bnordgren.org/seismo/FBV/Loop_Test_Board-2.pdf</t>
    <phoneticPr fontId="3" type="noConversion"/>
  </si>
  <si>
    <t>5/9/2015 Brian Kuschak &lt;bkuschak@yahoo.com&gt;</t>
    <phoneticPr fontId="3" type="noConversion"/>
  </si>
  <si>
    <t>Loop phase measured two ways. Directly by measuring phase shift between Vout and Vin with scope, and calculated using voltages.</t>
    <phoneticPr fontId="3" type="noConversion"/>
  </si>
  <si>
    <t>Loop testing - Yuma2 Rev 4.0</t>
    <phoneticPr fontId="3" type="noConversion"/>
  </si>
  <si>
    <t>Loop phase  (deg)</t>
    <phoneticPr fontId="3" type="noConversion"/>
  </si>
  <si>
    <t>Loop phase (deg)</t>
    <phoneticPr fontId="3" type="noConversion"/>
  </si>
  <si>
    <t>Osc Freq (Hz)</t>
    <phoneticPr fontId="3" type="noConversion"/>
  </si>
  <si>
    <t>Vout (corrected)</t>
    <phoneticPr fontId="3" type="noConversion"/>
  </si>
  <si>
    <t>Comments</t>
    <phoneticPr fontId="3" type="noConversion"/>
  </si>
  <si>
    <t>vin accuracy low</t>
    <phoneticPr fontId="3" type="noConversion"/>
  </si>
  <si>
    <t>Loop test board</t>
    <phoneticPr fontId="3" type="noConversion"/>
  </si>
  <si>
    <t>Sig gen</t>
    <phoneticPr fontId="3" type="noConversion"/>
  </si>
  <si>
    <t>Vosc (pp)</t>
    <phoneticPr fontId="3" type="noConversion"/>
  </si>
  <si>
    <t>Vin (pp)</t>
    <phoneticPr fontId="3" type="noConversion"/>
  </si>
  <si>
    <t>Vout (pp)</t>
    <phoneticPr fontId="3" type="noConversion"/>
  </si>
  <si>
    <t>Phase shift (s)</t>
    <phoneticPr fontId="3" type="noConversion"/>
  </si>
  <si>
    <t>Loop gain (dB)</t>
    <phoneticPr fontId="3" type="noConversion"/>
  </si>
  <si>
    <t>Results:</t>
    <phoneticPr fontId="3" type="noConversion"/>
  </si>
  <si>
    <t>Crossover freq = 57.6 Hz</t>
    <phoneticPr fontId="3" type="noConversion"/>
  </si>
  <si>
    <t>Oscope</t>
    <phoneticPr fontId="3" type="noConversion"/>
  </si>
  <si>
    <t>Phase margin = 47.7 deg</t>
    <phoneticPr fontId="3" type="noConversion"/>
  </si>
</sst>
</file>

<file path=xl/styles.xml><?xml version="1.0" encoding="utf-8"?>
<styleSheet xmlns="http://schemas.openxmlformats.org/spreadsheetml/2006/main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"/>
    <numFmt numFmtId="166" formatCode="0.00"/>
    <numFmt numFmtId="167" formatCode="0.00"/>
    <numFmt numFmtId="168" formatCode="0.00"/>
    <numFmt numFmtId="169" formatCode="0.0"/>
  </numFmts>
  <fonts count="4">
    <font>
      <sz val="10"/>
      <name val="Verdana"/>
    </font>
    <font>
      <b/>
      <sz val="10"/>
      <name val="Verdana"/>
    </font>
    <font>
      <sz val="10"/>
      <name val="Verdana"/>
    </font>
    <font>
      <sz val="8"/>
      <name val="Verdana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166" fontId="0" fillId="0" borderId="0" xfId="0" applyNumberFormat="1"/>
    <xf numFmtId="14" fontId="0" fillId="0" borderId="0" xfId="0" applyNumberFormat="1" applyAlignment="1">
      <alignment horizontal="left"/>
    </xf>
    <xf numFmtId="0" fontId="1" fillId="0" borderId="0" xfId="0" applyFont="1" applyAlignment="1">
      <alignment vertical="top" wrapText="1"/>
    </xf>
    <xf numFmtId="0" fontId="0" fillId="2" borderId="1" xfId="0" applyFill="1" applyBorder="1"/>
    <xf numFmtId="167" fontId="0" fillId="0" borderId="1" xfId="0" applyNumberFormat="1" applyBorder="1"/>
    <xf numFmtId="0" fontId="0" fillId="0" borderId="1" xfId="0" applyBorder="1"/>
    <xf numFmtId="11" fontId="0" fillId="2" borderId="1" xfId="0" applyNumberFormat="1" applyFill="1" applyBorder="1"/>
    <xf numFmtId="0" fontId="1" fillId="2" borderId="1" xfId="0" applyFont="1" applyFill="1" applyBorder="1"/>
    <xf numFmtId="11" fontId="1" fillId="2" borderId="1" xfId="0" applyNumberFormat="1" applyFont="1" applyFill="1" applyBorder="1"/>
    <xf numFmtId="0" fontId="1" fillId="0" borderId="1" xfId="0" applyFont="1" applyBorder="1"/>
    <xf numFmtId="0" fontId="0" fillId="2" borderId="3" xfId="0" applyFill="1" applyBorder="1"/>
    <xf numFmtId="167" fontId="0" fillId="0" borderId="3" xfId="0" applyNumberFormat="1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167" fontId="1" fillId="0" borderId="1" xfId="0" applyNumberFormat="1" applyFont="1" applyBorder="1"/>
    <xf numFmtId="166" fontId="2" fillId="0" borderId="4" xfId="0" applyNumberFormat="1" applyFont="1" applyBorder="1"/>
    <xf numFmtId="169" fontId="0" fillId="0" borderId="3" xfId="0" applyNumberFormat="1" applyBorder="1"/>
    <xf numFmtId="169" fontId="2" fillId="0" borderId="3" xfId="0" applyNumberFormat="1" applyFont="1" applyBorder="1"/>
    <xf numFmtId="169" fontId="0" fillId="0" borderId="1" xfId="0" applyNumberFormat="1" applyBorder="1"/>
    <xf numFmtId="169" fontId="2" fillId="0" borderId="1" xfId="0" applyNumberFormat="1" applyFont="1" applyBorder="1"/>
    <xf numFmtId="169" fontId="1" fillId="0" borderId="1" xfId="0" applyNumberFormat="1" applyFont="1" applyBorder="1"/>
    <xf numFmtId="169" fontId="1" fillId="0" borderId="3" xfId="0" applyNumberFormat="1" applyFont="1" applyBorder="1"/>
    <xf numFmtId="168" fontId="0" fillId="2" borderId="3" xfId="0" applyNumberFormat="1" applyFill="1" applyBorder="1"/>
    <xf numFmtId="168" fontId="0" fillId="2" borderId="1" xfId="0" applyNumberFormat="1" applyFill="1" applyBorder="1"/>
    <xf numFmtId="168" fontId="1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Gain (dB)</a:t>
            </a:r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v>Gain</c:v>
          </c:tx>
          <c:xVal>
            <c:numRef>
              <c:f>Sheet1!$A$12:$A$25</c:f>
              <c:numCache>
                <c:formatCode>General</c:formatCode>
                <c:ptCount val="14"/>
                <c:pt idx="0">
                  <c:v>1.0</c:v>
                </c:pt>
                <c:pt idx="1">
                  <c:v>2.0</c:v>
                </c:pt>
                <c:pt idx="2">
                  <c:v>5.0</c:v>
                </c:pt>
                <c:pt idx="3">
                  <c:v>10.0</c:v>
                </c:pt>
                <c:pt idx="4">
                  <c:v>20.0</c:v>
                </c:pt>
                <c:pt idx="5">
                  <c:v>30.0</c:v>
                </c:pt>
                <c:pt idx="6">
                  <c:v>40.0</c:v>
                </c:pt>
                <c:pt idx="7">
                  <c:v>50.0</c:v>
                </c:pt>
                <c:pt idx="8">
                  <c:v>57.57</c:v>
                </c:pt>
                <c:pt idx="9">
                  <c:v>60.0</c:v>
                </c:pt>
                <c:pt idx="10">
                  <c:v>70.0</c:v>
                </c:pt>
                <c:pt idx="11">
                  <c:v>80.0</c:v>
                </c:pt>
                <c:pt idx="12">
                  <c:v>90.0</c:v>
                </c:pt>
                <c:pt idx="13">
                  <c:v>100.0</c:v>
                </c:pt>
              </c:numCache>
            </c:numRef>
          </c:xVal>
          <c:yVal>
            <c:numRef>
              <c:f>Sheet1!$G$12:$G$25</c:f>
              <c:numCache>
                <c:formatCode>0.0</c:formatCode>
                <c:ptCount val="14"/>
                <c:pt idx="0">
                  <c:v>39.79481951320351</c:v>
                </c:pt>
                <c:pt idx="1">
                  <c:v>29.51233005817414</c:v>
                </c:pt>
                <c:pt idx="2">
                  <c:v>21.19715624160591</c:v>
                </c:pt>
                <c:pt idx="3">
                  <c:v>15.26298380397914</c:v>
                </c:pt>
                <c:pt idx="4">
                  <c:v>9.258638735028117</c:v>
                </c:pt>
                <c:pt idx="5">
                  <c:v>6.302606343672034</c:v>
                </c:pt>
                <c:pt idx="6">
                  <c:v>3.434163497625772</c:v>
                </c:pt>
                <c:pt idx="7">
                  <c:v>1.573991353884964</c:v>
                </c:pt>
                <c:pt idx="8">
                  <c:v>0.282006430392411</c:v>
                </c:pt>
                <c:pt idx="9">
                  <c:v>-0.170149384517034</c:v>
                </c:pt>
                <c:pt idx="10">
                  <c:v>-1.630980779733838</c:v>
                </c:pt>
                <c:pt idx="11">
                  <c:v>-3.090609615411928</c:v>
                </c:pt>
                <c:pt idx="12">
                  <c:v>-4.299627145505077</c:v>
                </c:pt>
                <c:pt idx="13">
                  <c:v>-6.375540827927105</c:v>
                </c:pt>
              </c:numCache>
            </c:numRef>
          </c:yVal>
          <c:smooth val="1"/>
        </c:ser>
        <c:axId val="493919000"/>
        <c:axId val="604321448"/>
      </c:scatterChart>
      <c:valAx>
        <c:axId val="493919000"/>
        <c:scaling>
          <c:logBase val="10.0"/>
          <c:orientation val="minMax"/>
        </c:scaling>
        <c:axPos val="b"/>
        <c:numFmt formatCode="General" sourceLinked="1"/>
        <c:tickLblPos val="nextTo"/>
        <c:crossAx val="604321448"/>
        <c:crosses val="autoZero"/>
        <c:crossBetween val="midCat"/>
      </c:valAx>
      <c:valAx>
        <c:axId val="604321448"/>
        <c:scaling>
          <c:orientation val="minMax"/>
        </c:scaling>
        <c:axPos val="l"/>
        <c:majorGridlines/>
        <c:numFmt formatCode="0.0" sourceLinked="1"/>
        <c:tickLblPos val="nextTo"/>
        <c:crossAx val="49391900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Phase (deg)</a:t>
            </a:r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v>Direct</c:v>
          </c:tx>
          <c:xVal>
            <c:numRef>
              <c:f>Sheet1!$A$12:$A$25</c:f>
              <c:numCache>
                <c:formatCode>General</c:formatCode>
                <c:ptCount val="14"/>
                <c:pt idx="0">
                  <c:v>1.0</c:v>
                </c:pt>
                <c:pt idx="1">
                  <c:v>2.0</c:v>
                </c:pt>
                <c:pt idx="2">
                  <c:v>5.0</c:v>
                </c:pt>
                <c:pt idx="3">
                  <c:v>10.0</c:v>
                </c:pt>
                <c:pt idx="4">
                  <c:v>20.0</c:v>
                </c:pt>
                <c:pt idx="5">
                  <c:v>30.0</c:v>
                </c:pt>
                <c:pt idx="6">
                  <c:v>40.0</c:v>
                </c:pt>
                <c:pt idx="7">
                  <c:v>50.0</c:v>
                </c:pt>
                <c:pt idx="8">
                  <c:v>57.57</c:v>
                </c:pt>
                <c:pt idx="9">
                  <c:v>60.0</c:v>
                </c:pt>
                <c:pt idx="10">
                  <c:v>70.0</c:v>
                </c:pt>
                <c:pt idx="11">
                  <c:v>80.0</c:v>
                </c:pt>
                <c:pt idx="12">
                  <c:v>90.0</c:v>
                </c:pt>
                <c:pt idx="13">
                  <c:v>100.0</c:v>
                </c:pt>
              </c:numCache>
            </c:numRef>
          </c:xVal>
          <c:yVal>
            <c:numRef>
              <c:f>Sheet1!$H$12:$H$25</c:f>
              <c:numCache>
                <c:formatCode>0.0</c:formatCode>
                <c:ptCount val="14"/>
                <c:pt idx="0">
                  <c:v>80.64</c:v>
                </c:pt>
                <c:pt idx="1">
                  <c:v>79.2</c:v>
                </c:pt>
                <c:pt idx="2">
                  <c:v>79.19999999999998</c:v>
                </c:pt>
                <c:pt idx="3">
                  <c:v>79.19999999999998</c:v>
                </c:pt>
                <c:pt idx="4">
                  <c:v>72.0</c:v>
                </c:pt>
                <c:pt idx="5">
                  <c:v>69.12</c:v>
                </c:pt>
                <c:pt idx="6">
                  <c:v>63.36</c:v>
                </c:pt>
                <c:pt idx="7">
                  <c:v>54.0</c:v>
                </c:pt>
                <c:pt idx="8">
                  <c:v>47.66796</c:v>
                </c:pt>
                <c:pt idx="9">
                  <c:v>45.36</c:v>
                </c:pt>
                <c:pt idx="10">
                  <c:v>40.32000000000001</c:v>
                </c:pt>
                <c:pt idx="11">
                  <c:v>29.95199999999999</c:v>
                </c:pt>
                <c:pt idx="12">
                  <c:v>24.624</c:v>
                </c:pt>
                <c:pt idx="13">
                  <c:v>4.32</c:v>
                </c:pt>
              </c:numCache>
            </c:numRef>
          </c:yVal>
          <c:smooth val="1"/>
        </c:ser>
        <c:ser>
          <c:idx val="1"/>
          <c:order val="1"/>
          <c:tx>
            <c:v>Voltages</c:v>
          </c:tx>
          <c:xVal>
            <c:numRef>
              <c:f>Sheet1!$A$12:$A$25</c:f>
              <c:numCache>
                <c:formatCode>General</c:formatCode>
                <c:ptCount val="14"/>
                <c:pt idx="0">
                  <c:v>1.0</c:v>
                </c:pt>
                <c:pt idx="1">
                  <c:v>2.0</c:v>
                </c:pt>
                <c:pt idx="2">
                  <c:v>5.0</c:v>
                </c:pt>
                <c:pt idx="3">
                  <c:v>10.0</c:v>
                </c:pt>
                <c:pt idx="4">
                  <c:v>20.0</c:v>
                </c:pt>
                <c:pt idx="5">
                  <c:v>30.0</c:v>
                </c:pt>
                <c:pt idx="6">
                  <c:v>40.0</c:v>
                </c:pt>
                <c:pt idx="7">
                  <c:v>50.0</c:v>
                </c:pt>
                <c:pt idx="8">
                  <c:v>57.57</c:v>
                </c:pt>
                <c:pt idx="9">
                  <c:v>60.0</c:v>
                </c:pt>
                <c:pt idx="10">
                  <c:v>70.0</c:v>
                </c:pt>
                <c:pt idx="11">
                  <c:v>80.0</c:v>
                </c:pt>
                <c:pt idx="12">
                  <c:v>90.0</c:v>
                </c:pt>
                <c:pt idx="13">
                  <c:v>100.0</c:v>
                </c:pt>
              </c:numCache>
            </c:numRef>
          </c:xVal>
          <c:yVal>
            <c:numRef>
              <c:f>Sheet1!$I$12:$I$25</c:f>
              <c:numCache>
                <c:formatCode>0.0</c:formatCode>
                <c:ptCount val="14"/>
                <c:pt idx="0">
                  <c:v>45.70135480099997</c:v>
                </c:pt>
                <c:pt idx="1">
                  <c:v>60.18052472799648</c:v>
                </c:pt>
                <c:pt idx="2">
                  <c:v>79.21659256306763</c:v>
                </c:pt>
                <c:pt idx="3">
                  <c:v>77.61831436846064</c:v>
                </c:pt>
                <c:pt idx="4">
                  <c:v>71.62106126185104</c:v>
                </c:pt>
                <c:pt idx="5">
                  <c:v>63.72716514469808</c:v>
                </c:pt>
                <c:pt idx="6">
                  <c:v>57.87210044344263</c:v>
                </c:pt>
                <c:pt idx="7">
                  <c:v>50.93351370317634</c:v>
                </c:pt>
                <c:pt idx="8">
                  <c:v>45.36811119331909</c:v>
                </c:pt>
                <c:pt idx="9">
                  <c:v>43.81070843806084</c:v>
                </c:pt>
                <c:pt idx="10">
                  <c:v>36.33935040362452</c:v>
                </c:pt>
                <c:pt idx="11">
                  <c:v>28.11481746427135</c:v>
                </c:pt>
                <c:pt idx="12">
                  <c:v>17.84633765945725</c:v>
                </c:pt>
                <c:pt idx="13">
                  <c:v>0.0</c:v>
                </c:pt>
              </c:numCache>
            </c:numRef>
          </c:yVal>
          <c:smooth val="1"/>
        </c:ser>
        <c:axId val="494784552"/>
        <c:axId val="494827128"/>
      </c:scatterChart>
      <c:valAx>
        <c:axId val="494784552"/>
        <c:scaling>
          <c:logBase val="10.0"/>
          <c:orientation val="minMax"/>
        </c:scaling>
        <c:axPos val="b"/>
        <c:numFmt formatCode="General" sourceLinked="1"/>
        <c:tickLblPos val="nextTo"/>
        <c:crossAx val="494827128"/>
        <c:crosses val="autoZero"/>
        <c:crossBetween val="midCat"/>
      </c:valAx>
      <c:valAx>
        <c:axId val="494827128"/>
        <c:scaling>
          <c:orientation val="minMax"/>
        </c:scaling>
        <c:axPos val="l"/>
        <c:majorGridlines/>
        <c:numFmt formatCode="0.0" sourceLinked="1"/>
        <c:tickLblPos val="nextTo"/>
        <c:crossAx val="49478455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29</xdr:row>
      <xdr:rowOff>101600</xdr:rowOff>
    </xdr:from>
    <xdr:to>
      <xdr:col>5</xdr:col>
      <xdr:colOff>495300</xdr:colOff>
      <xdr:row>46</xdr:row>
      <xdr:rowOff>38100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647700</xdr:colOff>
      <xdr:row>29</xdr:row>
      <xdr:rowOff>101600</xdr:rowOff>
    </xdr:from>
    <xdr:to>
      <xdr:col>9</xdr:col>
      <xdr:colOff>2806700</xdr:colOff>
      <xdr:row>46</xdr:row>
      <xdr:rowOff>76200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>
    <pageSetUpPr fitToPage="1"/>
  </sheetPr>
  <dimension ref="A1:J29"/>
  <sheetViews>
    <sheetView tabSelected="1" workbookViewId="0">
      <selection activeCell="J6" sqref="J6"/>
    </sheetView>
  </sheetViews>
  <sheetFormatPr baseColWidth="10" defaultRowHeight="13"/>
  <cols>
    <col min="1" max="1" width="14.140625" customWidth="1"/>
    <col min="5" max="5" width="14.28515625" customWidth="1"/>
    <col min="6" max="6" width="10" customWidth="1"/>
    <col min="7" max="7" width="8.7109375" customWidth="1"/>
    <col min="8" max="8" width="11.85546875" style="2" customWidth="1"/>
    <col min="9" max="9" width="11.28515625" customWidth="1"/>
    <col min="10" max="10" width="32" customWidth="1"/>
  </cols>
  <sheetData>
    <row r="1" spans="1:10">
      <c r="A1" t="s">
        <v>4</v>
      </c>
    </row>
    <row r="2" spans="1:10">
      <c r="A2" s="4" t="s">
        <v>2</v>
      </c>
    </row>
    <row r="3" spans="1:10">
      <c r="A3" t="s">
        <v>1</v>
      </c>
    </row>
    <row r="5" spans="1:10">
      <c r="A5" t="s">
        <v>11</v>
      </c>
    </row>
    <row r="6" spans="1:10">
      <c r="A6" t="s">
        <v>12</v>
      </c>
    </row>
    <row r="7" spans="1:10">
      <c r="A7" t="s">
        <v>20</v>
      </c>
    </row>
    <row r="8" spans="1:10">
      <c r="A8" t="s">
        <v>0</v>
      </c>
    </row>
    <row r="9" spans="1:10">
      <c r="A9" t="s">
        <v>3</v>
      </c>
    </row>
    <row r="11" spans="1:10" s="5" customFormat="1" ht="40" thickBot="1">
      <c r="A11" s="16" t="s">
        <v>7</v>
      </c>
      <c r="B11" s="16" t="s">
        <v>13</v>
      </c>
      <c r="C11" s="16" t="s">
        <v>14</v>
      </c>
      <c r="D11" s="16" t="s">
        <v>15</v>
      </c>
      <c r="E11" s="16" t="s">
        <v>16</v>
      </c>
      <c r="F11" s="16" t="s">
        <v>8</v>
      </c>
      <c r="G11" s="16" t="s">
        <v>17</v>
      </c>
      <c r="H11" s="16" t="s">
        <v>5</v>
      </c>
      <c r="I11" s="16" t="s">
        <v>6</v>
      </c>
      <c r="J11" s="16" t="s">
        <v>9</v>
      </c>
    </row>
    <row r="12" spans="1:10" ht="14" thickTop="1">
      <c r="A12" s="13">
        <v>1</v>
      </c>
      <c r="B12" s="25">
        <v>6.4</v>
      </c>
      <c r="C12" s="13">
        <v>6.6000000000000003E-2</v>
      </c>
      <c r="D12" s="13">
        <v>6.24</v>
      </c>
      <c r="E12" s="13">
        <v>0.224</v>
      </c>
      <c r="F12" s="14">
        <f>D12*1.033</f>
        <v>6.4459200000000001</v>
      </c>
      <c r="G12" s="19">
        <f>20*LOG10(F12/C12)</f>
        <v>39.794819513203514</v>
      </c>
      <c r="H12" s="20">
        <f>360*E12/(1/A12)</f>
        <v>80.64</v>
      </c>
      <c r="I12" s="20">
        <f>360/2/3.14159*ACOS((C12*C12+F12*F12-B12*B12)/(2*F12*C12))</f>
        <v>45.701354800999972</v>
      </c>
      <c r="J12" s="15" t="s">
        <v>10</v>
      </c>
    </row>
    <row r="13" spans="1:10">
      <c r="A13" s="6">
        <v>2</v>
      </c>
      <c r="B13" s="26">
        <v>5</v>
      </c>
      <c r="C13" s="6">
        <v>0.17</v>
      </c>
      <c r="D13" s="6">
        <v>4.92</v>
      </c>
      <c r="E13" s="6">
        <v>0.11</v>
      </c>
      <c r="F13" s="7">
        <f t="shared" ref="F13:F25" si="0">D13*1.033</f>
        <v>5.0823599999999995</v>
      </c>
      <c r="G13" s="21">
        <f>20*LOG10(F13/C13)</f>
        <v>29.51233005817414</v>
      </c>
      <c r="H13" s="22">
        <f>360*E13/(1/A13)</f>
        <v>79.2</v>
      </c>
      <c r="I13" s="20">
        <f t="shared" ref="I13:I26" si="1">360/2/3.14159*ACOS((C13*C13+F13*F13-B13*B13)/(2*F13*C13))</f>
        <v>60.180524727996485</v>
      </c>
      <c r="J13" s="8"/>
    </row>
    <row r="14" spans="1:10">
      <c r="A14" s="6">
        <v>5</v>
      </c>
      <c r="B14" s="26">
        <v>2.04</v>
      </c>
      <c r="C14" s="6">
        <v>0.18</v>
      </c>
      <c r="D14" s="6">
        <v>2</v>
      </c>
      <c r="E14" s="9">
        <v>4.3999999999999997E-2</v>
      </c>
      <c r="F14" s="7">
        <f t="shared" si="0"/>
        <v>2.0659999999999998</v>
      </c>
      <c r="G14" s="21">
        <f>20*LOG10(F14/C14)</f>
        <v>21.197156241605914</v>
      </c>
      <c r="H14" s="22">
        <f>360*E14/(1/A14)</f>
        <v>79.199999999999989</v>
      </c>
      <c r="I14" s="20">
        <f t="shared" si="1"/>
        <v>79.216592563067636</v>
      </c>
      <c r="J14" s="8"/>
    </row>
    <row r="15" spans="1:10">
      <c r="A15" s="6">
        <v>10</v>
      </c>
      <c r="B15" s="26">
        <v>2.04</v>
      </c>
      <c r="C15" s="6">
        <v>0.36</v>
      </c>
      <c r="D15" s="6">
        <v>2.02</v>
      </c>
      <c r="E15" s="9">
        <v>2.1999999999999999E-2</v>
      </c>
      <c r="F15" s="7">
        <f t="shared" si="0"/>
        <v>2.0866599999999997</v>
      </c>
      <c r="G15" s="21">
        <f>20*LOG10(F15/C15)</f>
        <v>15.262983803979139</v>
      </c>
      <c r="H15" s="22">
        <f>360*E15/(1/A15)</f>
        <v>79.199999999999989</v>
      </c>
      <c r="I15" s="20">
        <f t="shared" si="1"/>
        <v>77.618314368460645</v>
      </c>
      <c r="J15" s="8"/>
    </row>
    <row r="16" spans="1:10">
      <c r="A16" s="6">
        <v>20</v>
      </c>
      <c r="B16" s="26">
        <v>2.04</v>
      </c>
      <c r="C16" s="6">
        <v>0.74</v>
      </c>
      <c r="D16" s="6">
        <v>2.08</v>
      </c>
      <c r="E16" s="9">
        <v>0.01</v>
      </c>
      <c r="F16" s="7">
        <f t="shared" si="0"/>
        <v>2.1486399999999999</v>
      </c>
      <c r="G16" s="21">
        <f>20*LOG10(F16/C16)</f>
        <v>9.2586387350281178</v>
      </c>
      <c r="H16" s="22">
        <f>360*E16/(1/A16)</f>
        <v>72</v>
      </c>
      <c r="I16" s="20">
        <f t="shared" si="1"/>
        <v>71.62106126185104</v>
      </c>
      <c r="J16" s="8"/>
    </row>
    <row r="17" spans="1:10">
      <c r="A17" s="6">
        <v>30</v>
      </c>
      <c r="B17" s="26">
        <v>2.04</v>
      </c>
      <c r="C17" s="6">
        <v>1.1000000000000001</v>
      </c>
      <c r="D17" s="6">
        <v>2.2000000000000002</v>
      </c>
      <c r="E17" s="9">
        <v>6.4000000000000003E-3</v>
      </c>
      <c r="F17" s="7">
        <f t="shared" si="0"/>
        <v>2.2726000000000002</v>
      </c>
      <c r="G17" s="21">
        <f>20*LOG10(F17/C17)</f>
        <v>6.3026063436720348</v>
      </c>
      <c r="H17" s="22">
        <f>360*E17/(1/A17)</f>
        <v>69.12</v>
      </c>
      <c r="I17" s="20">
        <f t="shared" si="1"/>
        <v>63.727165144698084</v>
      </c>
      <c r="J17" s="8"/>
    </row>
    <row r="18" spans="1:10">
      <c r="A18" s="6">
        <v>40</v>
      </c>
      <c r="B18" s="26">
        <v>2.04</v>
      </c>
      <c r="C18" s="6">
        <v>1.6</v>
      </c>
      <c r="D18" s="6">
        <v>2.2999999999999998</v>
      </c>
      <c r="E18" s="9">
        <v>4.4000000000000003E-3</v>
      </c>
      <c r="F18" s="7">
        <f t="shared" si="0"/>
        <v>2.3758999999999997</v>
      </c>
      <c r="G18" s="21">
        <f>20*LOG10(F18/C18)</f>
        <v>3.4341634976257724</v>
      </c>
      <c r="H18" s="22">
        <f>360*E18/(1/A18)</f>
        <v>63.36</v>
      </c>
      <c r="I18" s="20">
        <f t="shared" si="1"/>
        <v>57.872100443442633</v>
      </c>
      <c r="J18" s="8"/>
    </row>
    <row r="19" spans="1:10">
      <c r="A19" s="6">
        <v>50</v>
      </c>
      <c r="B19" s="26">
        <v>2.04</v>
      </c>
      <c r="C19" s="6">
        <v>2.12</v>
      </c>
      <c r="D19" s="6">
        <v>2.46</v>
      </c>
      <c r="E19" s="9">
        <v>3.0000000000000001E-3</v>
      </c>
      <c r="F19" s="7">
        <f t="shared" si="0"/>
        <v>2.5411799999999998</v>
      </c>
      <c r="G19" s="21">
        <f>20*LOG10(F19/C19)</f>
        <v>1.5739913538849644</v>
      </c>
      <c r="H19" s="22">
        <f>360*E19/(1/A19)</f>
        <v>54</v>
      </c>
      <c r="I19" s="20">
        <f t="shared" si="1"/>
        <v>50.933513703176338</v>
      </c>
      <c r="J19" s="8"/>
    </row>
    <row r="20" spans="1:10" s="1" customFormat="1">
      <c r="A20" s="10">
        <v>57.57</v>
      </c>
      <c r="B20" s="27">
        <v>2.04</v>
      </c>
      <c r="C20" s="10">
        <v>2.6</v>
      </c>
      <c r="D20" s="10">
        <v>2.6</v>
      </c>
      <c r="E20" s="11">
        <v>2.3E-3</v>
      </c>
      <c r="F20" s="17">
        <f t="shared" si="0"/>
        <v>2.6858</v>
      </c>
      <c r="G20" s="23">
        <f>20*LOG10(F20/C20)</f>
        <v>0.28200643039241091</v>
      </c>
      <c r="H20" s="23">
        <f>360*E20/(1/A20)</f>
        <v>47.667960000000001</v>
      </c>
      <c r="I20" s="24">
        <f t="shared" si="1"/>
        <v>45.368111193319088</v>
      </c>
      <c r="J20" s="12"/>
    </row>
    <row r="21" spans="1:10">
      <c r="A21" s="6">
        <v>60</v>
      </c>
      <c r="B21" s="26">
        <v>2.04</v>
      </c>
      <c r="C21" s="6">
        <v>2.76</v>
      </c>
      <c r="D21" s="6">
        <v>2.62</v>
      </c>
      <c r="E21" s="9">
        <v>2.0999999999999999E-3</v>
      </c>
      <c r="F21" s="7">
        <f t="shared" si="0"/>
        <v>2.7064599999999999</v>
      </c>
      <c r="G21" s="21">
        <f>20*LOG10(F21/C21)</f>
        <v>-0.1701493845170336</v>
      </c>
      <c r="H21" s="22">
        <f>360*E21/(1/A21)</f>
        <v>45.36</v>
      </c>
      <c r="I21" s="20">
        <f t="shared" si="1"/>
        <v>43.810708438060843</v>
      </c>
      <c r="J21" s="8"/>
    </row>
    <row r="22" spans="1:10">
      <c r="A22" s="6">
        <v>70</v>
      </c>
      <c r="B22" s="26">
        <v>2.04</v>
      </c>
      <c r="C22" s="6">
        <v>3.44</v>
      </c>
      <c r="D22" s="6">
        <v>2.76</v>
      </c>
      <c r="E22" s="9">
        <v>1.6000000000000001E-3</v>
      </c>
      <c r="F22" s="7">
        <f t="shared" si="0"/>
        <v>2.8510799999999996</v>
      </c>
      <c r="G22" s="21">
        <f>20*LOG10(F22/C22)</f>
        <v>-1.630980779733838</v>
      </c>
      <c r="H22" s="22">
        <f>360*E22/(1/A22)</f>
        <v>40.320000000000007</v>
      </c>
      <c r="I22" s="20">
        <f t="shared" si="1"/>
        <v>36.339350403624522</v>
      </c>
      <c r="J22" s="8"/>
    </row>
    <row r="23" spans="1:10">
      <c r="A23" s="6">
        <v>80</v>
      </c>
      <c r="B23" s="26">
        <v>2.04</v>
      </c>
      <c r="C23" s="6">
        <v>4.04</v>
      </c>
      <c r="D23" s="6">
        <v>2.74</v>
      </c>
      <c r="E23" s="9">
        <v>1.0399999999999999E-3</v>
      </c>
      <c r="F23" s="7">
        <f t="shared" si="0"/>
        <v>2.8304200000000002</v>
      </c>
      <c r="G23" s="21">
        <f>20*LOG10(F23/C23)</f>
        <v>-3.0906096154119282</v>
      </c>
      <c r="H23" s="22">
        <f>360*E23/(1/A23)</f>
        <v>29.951999999999995</v>
      </c>
      <c r="I23" s="20">
        <f t="shared" si="1"/>
        <v>28.114817464271351</v>
      </c>
      <c r="J23" s="8"/>
    </row>
    <row r="24" spans="1:10">
      <c r="A24" s="6">
        <v>90</v>
      </c>
      <c r="B24" s="26">
        <v>2.04</v>
      </c>
      <c r="C24" s="6">
        <v>4.4400000000000004</v>
      </c>
      <c r="D24" s="6">
        <v>2.62</v>
      </c>
      <c r="E24" s="9">
        <v>7.6000000000000004E-4</v>
      </c>
      <c r="F24" s="7">
        <f t="shared" si="0"/>
        <v>2.7064599999999999</v>
      </c>
      <c r="G24" s="21">
        <f>20*LOG10(F24/C24)</f>
        <v>-4.2996271455050774</v>
      </c>
      <c r="H24" s="22">
        <f>360*E24/(1/A24)</f>
        <v>24.623999999999999</v>
      </c>
      <c r="I24" s="20">
        <f t="shared" si="1"/>
        <v>17.846337659457252</v>
      </c>
      <c r="J24" s="8"/>
    </row>
    <row r="25" spans="1:10">
      <c r="A25" s="6">
        <v>100</v>
      </c>
      <c r="B25" s="26">
        <v>2.04</v>
      </c>
      <c r="C25" s="6">
        <v>3.96</v>
      </c>
      <c r="D25" s="6">
        <v>1.84</v>
      </c>
      <c r="E25" s="9">
        <v>1.2E-4</v>
      </c>
      <c r="F25" s="7">
        <f t="shared" si="0"/>
        <v>1.90072</v>
      </c>
      <c r="G25" s="21">
        <f>20*LOG10(F25/C25)</f>
        <v>-6.3755408279271055</v>
      </c>
      <c r="H25" s="22">
        <f>360*E25/(1/A25)</f>
        <v>4.32</v>
      </c>
      <c r="I25" s="20" t="e">
        <f t="shared" si="1"/>
        <v>#NUM!</v>
      </c>
      <c r="J25" s="8"/>
    </row>
    <row r="26" spans="1:10">
      <c r="G26" s="3"/>
      <c r="I26" s="18"/>
    </row>
    <row r="27" spans="1:10">
      <c r="A27" s="1" t="s">
        <v>18</v>
      </c>
      <c r="G27" s="3"/>
    </row>
    <row r="28" spans="1:10">
      <c r="A28" t="s">
        <v>19</v>
      </c>
    </row>
    <row r="29" spans="1:10">
      <c r="A29" t="s">
        <v>21</v>
      </c>
    </row>
  </sheetData>
  <sheetCalcPr fullCalcOnLoad="1"/>
  <phoneticPr fontId="3" type="noConversion"/>
  <pageMargins left="0.75" right="0.75" top="1" bottom="1" header="0.5" footer="0.5"/>
  <pageSetup paperSize="0" scale="72" orientation="landscape" horizontalDpi="4294967292" verticalDpi="4294967292"/>
  <drawing r:id="rId1"/>
  <extLst>
    <ext xmlns:mx="http://schemas.microsoft.com/office/mac/excel/2008/main" uri="http://schemas.microsoft.com/office/mac/excel/2008/main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BK Innovation, Inc.</Company>
  <LinksUpToDate>false</LinksUpToDate>
  <SharedDoc>false</SharedDoc>
  <HyperlinksChanged>false</HyperlinksChanged>
  <AppVersion>12.0256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Kuschak</dc:creator>
  <cp:lastModifiedBy>Brian Kuschak</cp:lastModifiedBy>
  <cp:lastPrinted>2015-05-09T21:46:35Z</cp:lastPrinted>
  <dcterms:created xsi:type="dcterms:W3CDTF">2015-05-09T18:54:05Z</dcterms:created>
  <dcterms:modified xsi:type="dcterms:W3CDTF">2015-05-09T21:48:20Z</dcterms:modified>
</cp:coreProperties>
</file>